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controller_board_v1_2_1_bom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<sst xmlns="http://schemas.openxmlformats.org/spreadsheetml/2006/main" count="190" uniqueCount="190">
  <si>
    <r>
      <rPr>
        <sz val="10"/>
        <color indexed="8"/>
        <rFont val="Sans"/>
        <family val="0"/>
      </rPr>
      <t>Devis pour</t>
    </r>
  </si>
  <si>
    <r>
      <rPr>
        <sz val="10"/>
        <color indexed="8"/>
        <rFont val="Sans"/>
        <family val="0"/>
      </rPr>
      <t>avions et</t>
    </r>
  </si>
  <si>
    <t>stations sol</t>
  </si>
  <si>
    <t>Radio-Spare</t>
  </si>
  <si>
    <r>
      <rPr>
        <sz val="10"/>
        <color indexed="8"/>
        <rFont val="Sans"/>
        <family val="0"/>
      </rPr>
      <t>Conditionnement</t>
    </r>
  </si>
  <si>
    <r>
      <rPr>
        <sz val="10"/>
        <color indexed="8"/>
        <rFont val="Sans"/>
        <family val="0"/>
      </rPr>
      <t>Prix unit</t>
    </r>
  </si>
  <si>
    <t>FC</t>
  </si>
  <si>
    <t>Supply</t>
  </si>
  <si>
    <t>IR</t>
  </si>
  <si>
    <t>Sam LS</t>
  </si>
  <si>
    <t>Modem</t>
  </si>
  <si>
    <r>
      <rPr>
        <sz val="10"/>
        <color indexed="8"/>
        <rFont val="Sans"/>
        <family val="0"/>
      </rPr>
      <t>Pc link</t>
    </r>
  </si>
  <si>
    <t>Total unit</t>
  </si>
  <si>
    <r>
      <rPr>
        <sz val="10"/>
        <color indexed="8"/>
        <rFont val="Sans"/>
        <family val="0"/>
      </rPr>
      <t>Quantité</t>
    </r>
  </si>
  <si>
    <r>
      <rPr>
        <b/>
        <sz val="10"/>
        <color indexed="8"/>
        <rFont val="Sans"/>
        <family val="0"/>
      </rPr>
      <t>Prix</t>
    </r>
  </si>
  <si>
    <t>FLIGH CONTROLLER</t>
  </si>
  <si>
    <t>C-EUC0805</t>
  </si>
  <si>
    <t>1uF</t>
  </si>
  <si>
    <t>264-4450</t>
  </si>
  <si>
    <t>R-EU_R0603</t>
  </si>
  <si>
    <t>10K</t>
  </si>
  <si>
    <t>213-2418</t>
  </si>
  <si>
    <t>R-EU_R0603</t>
  </si>
  <si>
    <t>12K</t>
  </si>
  <si>
    <t>213-2424</t>
  </si>
  <si>
    <t>C-EUC0603</t>
  </si>
  <si>
    <t>100nF</t>
  </si>
  <si>
    <t>255-5883</t>
  </si>
  <si>
    <t>CMX469D3</t>
  </si>
  <si>
    <t>CMX469D3</t>
  </si>
  <si>
    <t>378-3045</t>
  </si>
  <si>
    <t>CON_MOLEX_2</t>
  </si>
  <si>
    <t>CON_MOLEX_2</t>
  </si>
  <si>
    <t>279-9213</t>
  </si>
  <si>
    <t>CON_MOLEX_3</t>
  </si>
  <si>
    <t>CON_MOLEX_3</t>
  </si>
  <si>
    <t>319-1064</t>
  </si>
  <si>
    <t>CON_MOLEX_4</t>
  </si>
  <si>
    <t>CON_MOLEX_4</t>
  </si>
  <si>
    <t>279-9229</t>
  </si>
  <si>
    <t>CON_MOLEX_7</t>
  </si>
  <si>
    <t>CON_MOLEX_7</t>
  </si>
  <si>
    <t>447-6603</t>
  </si>
  <si>
    <t>CON_MOLEX_10</t>
  </si>
  <si>
    <t>CON_MOLEX_10</t>
  </si>
  <si>
    <t>279-9263</t>
  </si>
  <si>
    <t>MEGA8-AI</t>
  </si>
  <si>
    <t>MEGA8-16AI</t>
  </si>
  <si>
    <t>472-6100</t>
  </si>
  <si>
    <t>MEGA128-A</t>
  </si>
  <si>
    <t>MEGA128-A</t>
  </si>
  <si>
    <t>472-5949</t>
  </si>
  <si>
    <t>DAUGHTER SUPPLY</t>
  </si>
  <si>
    <t>CPOL-EUD</t>
  </si>
  <si>
    <t>22uF</t>
  </si>
  <si>
    <t>197-8415</t>
  </si>
  <si>
    <t>R-EU_R0603</t>
  </si>
  <si>
    <t>1.8K</t>
  </si>
  <si>
    <t>213-2301</t>
  </si>
  <si>
    <t>R-EU_R0603</t>
  </si>
  <si>
    <t>3.9K</t>
  </si>
  <si>
    <t>213-2351</t>
  </si>
  <si>
    <t>R-EU_R0603</t>
  </si>
  <si>
    <t>8.2K</t>
  </si>
  <si>
    <t>213-2395</t>
  </si>
  <si>
    <t>R-EU_R0603</t>
  </si>
  <si>
    <t>22K</t>
  </si>
  <si>
    <t>213-2452</t>
  </si>
  <si>
    <t>INDUCTOR1</t>
  </si>
  <si>
    <t>22uH</t>
  </si>
  <si>
    <t>367-5203</t>
  </si>
  <si>
    <t>C-EUC1206</t>
  </si>
  <si>
    <t>100nF</t>
  </si>
  <si>
    <t>264-4179</t>
  </si>
  <si>
    <t>C_TANT</t>
  </si>
  <si>
    <t>100uF</t>
  </si>
  <si>
    <t>406-9946</t>
  </si>
  <si>
    <t>4017D</t>
  </si>
  <si>
    <t>4017D</t>
  </si>
  <si>
    <t>197-5999</t>
  </si>
  <si>
    <t>DIODE-SOD80C</t>
  </si>
  <si>
    <t>BAS32L</t>
  </si>
  <si>
    <t>100-3432</t>
  </si>
  <si>
    <t>COUDE</t>
  </si>
  <si>
    <t>CON_MOLEX_4</t>
  </si>
  <si>
    <t>279-9285</t>
  </si>
  <si>
    <t>JP2E1</t>
  </si>
  <si>
    <t>472-938</t>
  </si>
  <si>
    <t>LT1376</t>
  </si>
  <si>
    <t>LT1376</t>
  </si>
  <si>
    <t>217-0555</t>
  </si>
  <si>
    <t>ES2D</t>
  </si>
  <si>
    <t>MBRS130</t>
  </si>
  <si>
    <t>348-6283</t>
  </si>
  <si>
    <t>GROUND MODEM</t>
  </si>
  <si>
    <t>CPOL-EUC/6032</t>
  </si>
  <si>
    <t>22uF</t>
  </si>
  <si>
    <t>262-4636</t>
  </si>
  <si>
    <t>CPOL-EUB/3528</t>
  </si>
  <si>
    <t>22uF</t>
  </si>
  <si>
    <t>262-4541</t>
  </si>
  <si>
    <t>DIODE-DO214BA</t>
  </si>
  <si>
    <t>DIODE-DO214BA</t>
  </si>
  <si>
    <t>266-899</t>
  </si>
  <si>
    <t>R-EU_R603</t>
  </si>
  <si>
    <t>4.7k</t>
  </si>
  <si>
    <t>213-2367</t>
  </si>
  <si>
    <t>HC49/S</t>
  </si>
  <si>
    <t>4MHz</t>
  </si>
  <si>
    <t>472-0219</t>
  </si>
  <si>
    <t>C-EUC0603</t>
  </si>
  <si>
    <t>22pF</t>
  </si>
  <si>
    <t>264-4501</t>
  </si>
  <si>
    <t>78L05SMD</t>
  </si>
  <si>
    <t>78L05SMD</t>
  </si>
  <si>
    <t>204-3324</t>
  </si>
  <si>
    <t>CON_MOLEX_5</t>
  </si>
  <si>
    <t>CON_MOLEX_5</t>
  </si>
  <si>
    <t>447-6596</t>
  </si>
  <si>
    <t>MAX232ECWE</t>
  </si>
  <si>
    <t>MAX232ECWE</t>
  </si>
  <si>
    <t>370-848</t>
  </si>
  <si>
    <t>PC LINK</t>
  </si>
  <si>
    <t>F09D</t>
  </si>
  <si>
    <t>F09D</t>
  </si>
  <si>
    <t>465-261</t>
  </si>
  <si>
    <t>PROG</t>
  </si>
  <si>
    <t>M25DS</t>
  </si>
  <si>
    <t>465-299</t>
  </si>
  <si>
    <t>M251</t>
  </si>
  <si>
    <t>M251</t>
  </si>
  <si>
    <t>204-7865</t>
  </si>
  <si>
    <t>74ACT244DW</t>
  </si>
  <si>
    <t>74ACT244DW</t>
  </si>
  <si>
    <t>833-535</t>
  </si>
  <si>
    <t>R-EU_M00603</t>
  </si>
  <si>
    <t>100K</t>
  </si>
  <si>
    <t>213-2531</t>
  </si>
  <si>
    <t>INFRARED</t>
  </si>
  <si>
    <t>R-EU_R0603</t>
  </si>
  <si>
    <t>1M</t>
  </si>
  <si>
    <t>213-2676</t>
  </si>
  <si>
    <t>R-EU_R0603</t>
  </si>
  <si>
    <t>1K</t>
  </si>
  <si>
    <t>213-2266</t>
  </si>
  <si>
    <t>R-EU_R0603</t>
  </si>
  <si>
    <t>213-2187</t>
  </si>
  <si>
    <t>R-EU_R0603</t>
  </si>
  <si>
    <t>213-2222</t>
  </si>
  <si>
    <t>GPS LINK</t>
  </si>
  <si>
    <t>REG1117</t>
  </si>
  <si>
    <t>REG1117</t>
  </si>
  <si>
    <t>349-4672</t>
  </si>
  <si>
    <t>R-EU_R0603</t>
  </si>
  <si>
    <t>3.3k</t>
  </si>
  <si>
    <t>213-2339</t>
  </si>
  <si>
    <t>CON FFC (inf)</t>
  </si>
  <si>
    <t>20 contacts</t>
  </si>
  <si>
    <t>332-3255</t>
  </si>
  <si>
    <t>CABLES</t>
  </si>
  <si>
    <t>CON_MOLEX 10</t>
  </si>
  <si>
    <r>
      <rPr>
        <sz val="10"/>
        <color indexed="8"/>
        <rFont val="Sans"/>
        <family val="0"/>
      </rPr>
      <t>boitier</t>
    </r>
  </si>
  <si>
    <t>279-9207</t>
  </si>
  <si>
    <t>CON_MOLEX 4</t>
  </si>
  <si>
    <r>
      <rPr>
        <sz val="10"/>
        <color indexed="8"/>
        <rFont val="Sans"/>
        <family val="0"/>
      </rPr>
      <t>boitier</t>
    </r>
  </si>
  <si>
    <t>279-9162</t>
  </si>
  <si>
    <t>CON_MOLEX 3</t>
  </si>
  <si>
    <r>
      <rPr>
        <sz val="10"/>
        <color indexed="8"/>
        <rFont val="Sans"/>
        <family val="0"/>
      </rPr>
      <t>boitier</t>
    </r>
  </si>
  <si>
    <t>319-1036</t>
  </si>
  <si>
    <t>CON_MOLEX 7</t>
  </si>
  <si>
    <r>
      <rPr>
        <sz val="10"/>
        <color indexed="8"/>
        <rFont val="Sans"/>
        <family val="0"/>
      </rPr>
      <t>boitier</t>
    </r>
  </si>
  <si>
    <t>342-1696</t>
  </si>
  <si>
    <t>CON_MOLEX 2</t>
  </si>
  <si>
    <r>
      <rPr>
        <sz val="10"/>
        <color indexed="8"/>
        <rFont val="Sans"/>
        <family val="0"/>
      </rPr>
      <t>boitier</t>
    </r>
  </si>
  <si>
    <t>279-9156</t>
  </si>
  <si>
    <t>CON_MOLEX 5</t>
  </si>
  <si>
    <r>
      <rPr>
        <sz val="10"/>
        <color indexed="8"/>
        <rFont val="Sans"/>
        <family val="0"/>
      </rPr>
      <t>boitier</t>
    </r>
  </si>
  <si>
    <t>447-6580</t>
  </si>
  <si>
    <r>
      <rPr>
        <sz val="10"/>
        <color indexed="8"/>
        <rFont val="Sans"/>
        <family val="0"/>
      </rPr>
      <t>Nappe</t>
    </r>
  </si>
  <si>
    <t>14fils</t>
  </si>
  <si>
    <t>126-2906</t>
  </si>
  <si>
    <t>HE10 MALE</t>
  </si>
  <si>
    <t>454-2536</t>
  </si>
  <si>
    <t>HE10 FEMALE</t>
  </si>
  <si>
    <t>454-2378</t>
  </si>
  <si>
    <r>
      <rPr>
        <sz val="10"/>
        <color indexed="8"/>
        <rFont val="Sans"/>
        <family val="0"/>
      </rPr>
      <t>Fils rouges</t>
    </r>
  </si>
  <si>
    <t>30cm</t>
  </si>
  <si>
    <t>279-9522</t>
  </si>
  <si>
    <t>TOTAL HT</t>
  </si>
  <si>
    <t>TOTAL TTC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</si>
</sst>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</numFmts>
  <fonts count="3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2" fillId="0" borderId="1" xfId="0" applyNumberFormat="1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28">
      <selection activeCell="R70" sqref="R70"/>
    </sheetView>
  </sheetViews>
  <sheetFormatPr defaultColWidth="9.00390625" defaultRowHeight="12.75"/>
  <cols>
    <col min="1" max="1" width="11.875" style="1" customWidth="1"/>
    <col min="2" max="2" width="12.125" style="1" customWidth="1"/>
    <col min="3" max="3" width="9.125" style="2" customWidth="1"/>
    <col min="4" max="4" width="4.875" style="1" customWidth="1"/>
    <col min="5" max="5" width="6.50390625" style="3" customWidth="1"/>
    <col min="6" max="6" width="3.125" style="1" customWidth="1"/>
    <col min="7" max="7" width="3.625" style="1" customWidth="1"/>
    <col min="8" max="8" width="3.375" style="1" customWidth="1"/>
    <col min="9" max="9" width="3.125" style="1" customWidth="1"/>
    <col min="10" max="10" width="3.75390625" style="1" customWidth="1"/>
    <col min="11" max="11" width="4.25390625" style="1" customWidth="1"/>
    <col min="12" max="12" width="4.375" style="1" customWidth="1"/>
    <col min="13" max="13" width="8.375" style="2" customWidth="1"/>
    <col min="14" max="14" width="7.50390625" style="4" customWidth="1"/>
    <col min="15" max="256" width="8.00390625" style="5" customWidth="1"/>
  </cols>
  <sheetData>
    <row r="1" spans="1:14" s="5" customFormat="1" ht="13.5">
      <c r="A1" s="1" t="s">
        <v>0</v>
      </c>
      <c r="B1" s="2">
        <v>6</v>
      </c>
      <c r="C1" s="2" t="s">
        <v>1</v>
      </c>
      <c r="D1" s="2">
        <v>3</v>
      </c>
      <c r="E1" s="3" t="s">
        <v>2</v>
      </c>
      <c r="F1" s="1"/>
      <c r="G1" s="1"/>
      <c r="H1" s="1"/>
      <c r="I1" s="1"/>
      <c r="J1" s="1"/>
      <c r="K1" s="1"/>
      <c r="L1" s="1"/>
      <c r="M1" s="2"/>
      <c r="N1" s="4"/>
    </row>
    <row r="2" spans="1:14" s="5" customFormat="1" ht="12.75">
      <c r="A2" s="1"/>
      <c r="B2" s="1"/>
      <c r="C2" s="2"/>
      <c r="D2" s="1"/>
      <c r="E2" s="3"/>
      <c r="F2" s="1"/>
      <c r="G2" s="1"/>
      <c r="H2" s="1"/>
      <c r="I2" s="1"/>
      <c r="J2" s="1"/>
      <c r="K2" s="1"/>
      <c r="L2" s="1"/>
      <c r="M2" s="2"/>
      <c r="N2" s="4"/>
    </row>
    <row r="3" spans="1:14" s="5" customFormat="1" ht="13.5">
      <c r="A3" s="1"/>
      <c r="B3" s="1"/>
      <c r="C3" s="2" t="s">
        <v>3</v>
      </c>
      <c r="D3" s="1" t="s">
        <v>4</v>
      </c>
      <c r="E3" s="3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2" t="s">
        <v>13</v>
      </c>
      <c r="N3" s="4" t="s">
        <v>14</v>
      </c>
    </row>
    <row r="4" spans="1:14" s="5" customFormat="1" ht="12.75">
      <c r="A4" s="1"/>
      <c r="B4" s="1"/>
      <c r="C4" s="2"/>
      <c r="D4" s="1"/>
      <c r="E4" s="3"/>
      <c r="F4" s="1"/>
      <c r="G4" s="1"/>
      <c r="H4" s="1"/>
      <c r="I4" s="1"/>
      <c r="J4" s="1"/>
      <c r="K4" s="1"/>
      <c r="L4" s="1"/>
      <c r="M4" s="2"/>
      <c r="N4" s="4"/>
    </row>
    <row r="5" spans="1:14" s="5" customFormat="1" ht="12.75">
      <c r="A5" s="2" t="s">
        <v>15</v>
      </c>
      <c r="B5" s="2"/>
      <c r="C5" s="2"/>
      <c r="D5" s="1"/>
      <c r="E5" s="3"/>
      <c r="F5" s="1"/>
      <c r="G5" s="1"/>
      <c r="H5" s="1"/>
      <c r="I5" s="1"/>
      <c r="J5" s="1"/>
      <c r="K5" s="1"/>
      <c r="L5" s="1"/>
      <c r="M5" s="2"/>
      <c r="N5" s="4"/>
    </row>
    <row r="6" spans="1:14" s="5" customFormat="1" ht="12.75">
      <c r="A6" s="1" t="s">
        <v>16</v>
      </c>
      <c r="B6" s="1" t="s">
        <v>17</v>
      </c>
      <c r="C6" s="2" t="s">
        <v>18</v>
      </c>
      <c r="D6" s="1">
        <v>25</v>
      </c>
      <c r="E6" s="3">
        <v>2.91</v>
      </c>
      <c r="F6" s="1">
        <v>2</v>
      </c>
      <c r="G6" s="1"/>
      <c r="H6" s="1"/>
      <c r="I6" s="1">
        <v>1</v>
      </c>
      <c r="J6" s="1">
        <v>6</v>
      </c>
      <c r="K6" s="1">
        <v>4</v>
      </c>
      <c r="L6" s="1">
        <f>(F6+G6+H6+I6)*$B$1+(J6+K6)*$D$1</f>
        <v>48</v>
      </c>
      <c r="M6" s="2">
        <f>CEILING(L6/D6,1)</f>
        <v>2</v>
      </c>
      <c r="N6" s="4">
        <f>M6*E6</f>
        <v>5.82</v>
      </c>
    </row>
    <row r="7" spans="1:14" s="5" customFormat="1" ht="12.75">
      <c r="A7" s="1" t="s">
        <v>19</v>
      </c>
      <c r="B7" s="1" t="s">
        <v>20</v>
      </c>
      <c r="C7" s="2" t="s">
        <v>21</v>
      </c>
      <c r="D7" s="1">
        <v>50</v>
      </c>
      <c r="E7" s="3">
        <v>1.09</v>
      </c>
      <c r="F7" s="1">
        <v>1</v>
      </c>
      <c r="G7" s="1"/>
      <c r="H7" s="1"/>
      <c r="I7" s="1"/>
      <c r="J7" s="1">
        <v>1</v>
      </c>
      <c r="K7" s="1"/>
      <c r="L7" s="1">
        <f>(F7+G7+H7+I7)*$B$1+(J7+K7)*$D$1</f>
        <v>9</v>
      </c>
      <c r="M7" s="2">
        <f>CEILING(L7/D7,1)</f>
        <v>1</v>
      </c>
      <c r="N7" s="4">
        <f>M7*E7</f>
        <v>1.09</v>
      </c>
    </row>
    <row r="8" spans="1:14" s="5" customFormat="1" ht="12.75">
      <c r="A8" s="1" t="s">
        <v>22</v>
      </c>
      <c r="B8" s="1" t="s">
        <v>23</v>
      </c>
      <c r="C8" s="2" t="s">
        <v>24</v>
      </c>
      <c r="D8" s="1">
        <v>50</v>
      </c>
      <c r="E8" s="3">
        <v>1.09</v>
      </c>
      <c r="F8" s="1">
        <v>1</v>
      </c>
      <c r="G8" s="1"/>
      <c r="H8" s="1"/>
      <c r="I8" s="1"/>
      <c r="J8" s="1"/>
      <c r="K8" s="1"/>
      <c r="L8" s="1">
        <f>(F8+G8+H8+I8)*$B$1+(J8+K8)*$D$1</f>
        <v>6</v>
      </c>
      <c r="M8" s="2">
        <f>CEILING(L8/D8,1)</f>
        <v>1</v>
      </c>
      <c r="N8" s="4">
        <f>M8*E8</f>
        <v>1.09</v>
      </c>
    </row>
    <row r="9" spans="1:14" s="5" customFormat="1" ht="12.75">
      <c r="A9" s="1" t="s">
        <v>25</v>
      </c>
      <c r="B9" s="1" t="s">
        <v>26</v>
      </c>
      <c r="C9" s="2" t="s">
        <v>27</v>
      </c>
      <c r="D9" s="1">
        <v>50</v>
      </c>
      <c r="E9" s="3">
        <v>2.51</v>
      </c>
      <c r="F9" s="1">
        <v>16</v>
      </c>
      <c r="G9" s="1">
        <v>2</v>
      </c>
      <c r="H9" s="1">
        <v>6</v>
      </c>
      <c r="I9" s="1"/>
      <c r="J9" s="1">
        <v>6</v>
      </c>
      <c r="K9" s="1">
        <v>1</v>
      </c>
      <c r="L9" s="1">
        <f>(F9+G9+H9+I9)*$B$1+(J9+K9)*$D$1</f>
        <v>165</v>
      </c>
      <c r="M9" s="2">
        <f>CEILING(L9/D9,1)</f>
        <v>4</v>
      </c>
      <c r="N9" s="4">
        <f>M9*E9</f>
        <v>10.04</v>
      </c>
    </row>
    <row r="10" spans="1:14" s="5" customFormat="1" ht="12.75">
      <c r="A10" s="1" t="s">
        <v>28</v>
      </c>
      <c r="B10" s="1" t="s">
        <v>29</v>
      </c>
      <c r="C10" s="2" t="s">
        <v>30</v>
      </c>
      <c r="D10" s="1">
        <v>1</v>
      </c>
      <c r="E10" s="3">
        <v>18.45</v>
      </c>
      <c r="F10" s="1">
        <v>1</v>
      </c>
      <c r="G10" s="1"/>
      <c r="H10" s="1"/>
      <c r="I10" s="1"/>
      <c r="J10" s="1">
        <v>1</v>
      </c>
      <c r="K10" s="1"/>
      <c r="L10" s="1">
        <f>(F10+G10+H10+I10)*$B$1+(J10+K10)*$D$1</f>
        <v>9</v>
      </c>
      <c r="M10" s="2">
        <f>CEILING(L10/D10,1)</f>
        <v>9</v>
      </c>
      <c r="N10" s="4">
        <f>M10*E10</f>
        <v>166.04999999999998</v>
      </c>
    </row>
    <row r="11" spans="1:14" s="5" customFormat="1" ht="12.75">
      <c r="A11" s="1" t="s">
        <v>31</v>
      </c>
      <c r="B11" s="1" t="s">
        <v>32</v>
      </c>
      <c r="C11" s="2" t="s">
        <v>33</v>
      </c>
      <c r="D11" s="1">
        <v>5</v>
      </c>
      <c r="E11" s="3">
        <v>1.3</v>
      </c>
      <c r="F11" s="1">
        <v>2</v>
      </c>
      <c r="G11" s="1"/>
      <c r="H11" s="1"/>
      <c r="I11" s="1"/>
      <c r="J11" s="1"/>
      <c r="K11" s="1"/>
      <c r="L11" s="1">
        <f>(F11+G11+H11+I11)*$B$1+(J11+K11)*$D$1</f>
        <v>12</v>
      </c>
      <c r="M11" s="2">
        <f>CEILING(L11/D11,1)</f>
        <v>3</v>
      </c>
      <c r="N11" s="4">
        <f>M11*E11</f>
        <v>3.9000000000000004</v>
      </c>
    </row>
    <row r="12" spans="1:14" s="5" customFormat="1" ht="12.75">
      <c r="A12" s="1" t="s">
        <v>34</v>
      </c>
      <c r="B12" s="1" t="s">
        <v>35</v>
      </c>
      <c r="C12" s="2" t="s">
        <v>36</v>
      </c>
      <c r="D12" s="1">
        <v>5</v>
      </c>
      <c r="E12" s="3">
        <v>1.31</v>
      </c>
      <c r="F12" s="1">
        <v>1</v>
      </c>
      <c r="G12" s="1"/>
      <c r="H12" s="1"/>
      <c r="I12" s="1"/>
      <c r="J12" s="1"/>
      <c r="K12" s="1"/>
      <c r="L12" s="1">
        <f>(F12+G12+H12+I12)*$B$1+(J12+K12)*$D$1</f>
        <v>6</v>
      </c>
      <c r="M12" s="2">
        <f>CEILING(L12/D12,1)</f>
        <v>2</v>
      </c>
      <c r="N12" s="4">
        <f>M12*E12</f>
        <v>2.62</v>
      </c>
    </row>
    <row r="13" spans="1:14" s="5" customFormat="1" ht="12.75">
      <c r="A13" s="1" t="s">
        <v>37</v>
      </c>
      <c r="B13" s="1" t="s">
        <v>38</v>
      </c>
      <c r="C13" s="2" t="s">
        <v>39</v>
      </c>
      <c r="D13" s="1">
        <v>5</v>
      </c>
      <c r="E13" s="3">
        <v>1.72</v>
      </c>
      <c r="F13" s="1">
        <v>4</v>
      </c>
      <c r="G13" s="1"/>
      <c r="H13" s="1">
        <v>1</v>
      </c>
      <c r="I13" s="1"/>
      <c r="J13" s="1">
        <v>1</v>
      </c>
      <c r="K13" s="1"/>
      <c r="L13" s="1">
        <f>(F13+G13+H13+I13)*$B$1+(J13+K13)*$D$1</f>
        <v>33</v>
      </c>
      <c r="M13" s="2">
        <f>CEILING(L13/D13,1)</f>
        <v>7</v>
      </c>
      <c r="N13" s="4">
        <f>M13*E13</f>
        <v>12.04</v>
      </c>
    </row>
    <row r="14" spans="1:14" s="5" customFormat="1" ht="12.75">
      <c r="A14" s="1" t="s">
        <v>40</v>
      </c>
      <c r="B14" s="1" t="s">
        <v>41</v>
      </c>
      <c r="C14" s="2" t="s">
        <v>42</v>
      </c>
      <c r="D14" s="1">
        <v>5</v>
      </c>
      <c r="E14" s="3">
        <v>2.31</v>
      </c>
      <c r="F14" s="1">
        <v>3</v>
      </c>
      <c r="G14" s="1"/>
      <c r="H14" s="1"/>
      <c r="I14" s="1"/>
      <c r="J14" s="1"/>
      <c r="K14" s="1"/>
      <c r="L14" s="1">
        <f>(F14+G14+H14+I14)*$B$1+(J14+K14)*$D$1</f>
        <v>18</v>
      </c>
      <c r="M14" s="2">
        <f>CEILING(L14/D14,1)</f>
        <v>4</v>
      </c>
      <c r="N14" s="4">
        <f>M14*E14</f>
        <v>9.24</v>
      </c>
    </row>
    <row r="15" spans="1:14" s="5" customFormat="1" ht="12.75">
      <c r="A15" s="1" t="s">
        <v>43</v>
      </c>
      <c r="B15" s="1" t="s">
        <v>44</v>
      </c>
      <c r="C15" s="2" t="s">
        <v>45</v>
      </c>
      <c r="D15" s="1">
        <v>5</v>
      </c>
      <c r="E15" s="3">
        <v>3.49</v>
      </c>
      <c r="F15" s="1">
        <v>1</v>
      </c>
      <c r="G15" s="1"/>
      <c r="H15" s="1"/>
      <c r="I15" s="1"/>
      <c r="J15" s="1">
        <v>1</v>
      </c>
      <c r="K15" s="1"/>
      <c r="L15" s="1">
        <f>(F15+G15+H15+I15)*$B$1+(J15+K15)*$D$1</f>
        <v>9</v>
      </c>
      <c r="M15" s="2">
        <f>CEILING(L15/D15,1)</f>
        <v>2</v>
      </c>
      <c r="N15" s="4">
        <f>M15*E15</f>
        <v>6.98</v>
      </c>
    </row>
    <row r="16" spans="1:14" s="5" customFormat="1" ht="12.75">
      <c r="A16" s="1" t="s">
        <v>46</v>
      </c>
      <c r="B16" s="1" t="s">
        <v>47</v>
      </c>
      <c r="C16" s="2" t="s">
        <v>48</v>
      </c>
      <c r="D16" s="1">
        <v>1</v>
      </c>
      <c r="E16" s="3">
        <v>5.44</v>
      </c>
      <c r="F16" s="1">
        <v>1</v>
      </c>
      <c r="G16" s="1"/>
      <c r="H16" s="1"/>
      <c r="I16" s="1"/>
      <c r="J16" s="1">
        <v>1</v>
      </c>
      <c r="K16" s="1"/>
      <c r="L16" s="1">
        <f>(F16+G16+H16+I16)*$B$1+(J16+K16)*$D$1</f>
        <v>9</v>
      </c>
      <c r="M16" s="2">
        <f>CEILING(L16/D16,1)</f>
        <v>9</v>
      </c>
      <c r="N16" s="4">
        <f>M16*E16</f>
        <v>48.96</v>
      </c>
    </row>
    <row r="17" spans="1:14" s="5" customFormat="1" ht="12.75">
      <c r="A17" s="1" t="s">
        <v>49</v>
      </c>
      <c r="B17" s="1" t="s">
        <v>50</v>
      </c>
      <c r="C17" s="2" t="s">
        <v>51</v>
      </c>
      <c r="D17" s="1">
        <v>1</v>
      </c>
      <c r="E17" s="3">
        <v>18</v>
      </c>
      <c r="F17" s="1">
        <v>1</v>
      </c>
      <c r="G17" s="1"/>
      <c r="H17" s="1"/>
      <c r="I17" s="1"/>
      <c r="J17" s="1"/>
      <c r="K17" s="1"/>
      <c r="L17" s="1">
        <f>(F17+G17+H17+I17)*$B$1+(J17+K17)*$D$1</f>
        <v>6</v>
      </c>
      <c r="M17" s="2">
        <f>CEILING(L17/D17,1)</f>
        <v>6</v>
      </c>
      <c r="N17" s="4">
        <f>M17*E17</f>
        <v>108</v>
      </c>
    </row>
    <row r="18" spans="1:14" s="5" customFormat="1" ht="12.75">
      <c r="A18" s="1"/>
      <c r="B18" s="1"/>
      <c r="C18" s="2"/>
      <c r="D18" s="1"/>
      <c r="E18" s="3"/>
      <c r="F18" s="1"/>
      <c r="G18" s="1"/>
      <c r="H18" s="1"/>
      <c r="I18" s="1"/>
      <c r="J18" s="1"/>
      <c r="K18" s="1"/>
      <c r="L18" s="1"/>
      <c r="M18" s="2"/>
      <c r="N18" s="4"/>
    </row>
    <row r="19" spans="1:14" s="5" customFormat="1" ht="12.75">
      <c r="A19" s="2" t="s">
        <v>52</v>
      </c>
      <c r="B19" s="2"/>
      <c r="C19" s="2"/>
      <c r="D19" s="1"/>
      <c r="E19" s="3"/>
      <c r="F19" s="1"/>
      <c r="G19" s="1"/>
      <c r="H19" s="1"/>
      <c r="I19" s="1"/>
      <c r="J19" s="1"/>
      <c r="K19" s="1"/>
      <c r="L19" s="1"/>
      <c r="M19" s="2"/>
      <c r="N19" s="4"/>
    </row>
    <row r="20" spans="1:14" s="5" customFormat="1" ht="12.75">
      <c r="A20" s="1" t="s">
        <v>53</v>
      </c>
      <c r="B20" s="1" t="s">
        <v>54</v>
      </c>
      <c r="C20" s="2" t="s">
        <v>55</v>
      </c>
      <c r="D20" s="1">
        <v>5</v>
      </c>
      <c r="E20" s="3">
        <v>3.05</v>
      </c>
      <c r="F20" s="1"/>
      <c r="G20" s="1">
        <v>1</v>
      </c>
      <c r="H20" s="1"/>
      <c r="I20" s="1"/>
      <c r="J20" s="1"/>
      <c r="K20" s="1"/>
      <c r="L20" s="1">
        <f>(F20+G20+H20+I20)*$B$1+(J20+K20)*$D$1</f>
        <v>6</v>
      </c>
      <c r="M20" s="2">
        <f>CEILING(L20/D20,1)</f>
        <v>2</v>
      </c>
      <c r="N20" s="4">
        <f>M20*E20</f>
        <v>6.1</v>
      </c>
    </row>
    <row r="21" spans="1:14" s="5" customFormat="1" ht="12.75">
      <c r="A21" s="1" t="s">
        <v>56</v>
      </c>
      <c r="B21" s="1" t="s">
        <v>57</v>
      </c>
      <c r="C21" s="2" t="s">
        <v>58</v>
      </c>
      <c r="D21" s="1">
        <v>50</v>
      </c>
      <c r="E21" s="3">
        <v>1.09</v>
      </c>
      <c r="F21" s="1"/>
      <c r="G21" s="1">
        <v>1</v>
      </c>
      <c r="H21" s="1"/>
      <c r="I21" s="1">
        <v>1</v>
      </c>
      <c r="J21" s="1"/>
      <c r="K21" s="1"/>
      <c r="L21" s="1">
        <f>(F21+G21+H21+I21)*$B$1+(J21+K21)*$D$1</f>
        <v>12</v>
      </c>
      <c r="M21" s="2">
        <f>CEILING(L21/D21,1)</f>
        <v>1</v>
      </c>
      <c r="N21" s="4">
        <f>M21*E21</f>
        <v>1.09</v>
      </c>
    </row>
    <row r="22" spans="1:14" s="5" customFormat="1" ht="12.75">
      <c r="A22" s="1" t="s">
        <v>59</v>
      </c>
      <c r="B22" s="1" t="s">
        <v>60</v>
      </c>
      <c r="C22" s="2" t="s">
        <v>61</v>
      </c>
      <c r="D22" s="1">
        <v>50</v>
      </c>
      <c r="E22" s="3">
        <v>1.09</v>
      </c>
      <c r="F22" s="1"/>
      <c r="G22" s="1">
        <v>1</v>
      </c>
      <c r="H22" s="1"/>
      <c r="I22" s="1"/>
      <c r="J22" s="1"/>
      <c r="K22" s="1"/>
      <c r="L22" s="1">
        <f>(F22+G22+H22+I22)*$B$1+(J22+K22)*$D$1</f>
        <v>6</v>
      </c>
      <c r="M22" s="2">
        <f>CEILING(L22/D22,1)</f>
        <v>1</v>
      </c>
      <c r="N22" s="4">
        <f>M22*E22</f>
        <v>1.09</v>
      </c>
    </row>
    <row r="23" spans="1:14" s="5" customFormat="1" ht="12.75">
      <c r="A23" s="1" t="s">
        <v>62</v>
      </c>
      <c r="B23" s="1" t="s">
        <v>63</v>
      </c>
      <c r="C23" s="2" t="s">
        <v>64</v>
      </c>
      <c r="D23" s="1">
        <v>50</v>
      </c>
      <c r="E23" s="3">
        <v>1.09</v>
      </c>
      <c r="F23" s="1"/>
      <c r="G23" s="1">
        <v>1</v>
      </c>
      <c r="H23" s="1"/>
      <c r="I23" s="1"/>
      <c r="J23" s="1"/>
      <c r="K23" s="1"/>
      <c r="L23" s="1">
        <f>(F23+G23+H23+I23)*$B$1+(J23+K23)*$D$1</f>
        <v>6</v>
      </c>
      <c r="M23" s="2">
        <f>CEILING(L23/D23,1)</f>
        <v>1</v>
      </c>
      <c r="N23" s="4">
        <f>M23*E23</f>
        <v>1.09</v>
      </c>
    </row>
    <row r="24" spans="1:14" s="5" customFormat="1" ht="12.75">
      <c r="A24" s="1" t="s">
        <v>65</v>
      </c>
      <c r="B24" s="1" t="s">
        <v>66</v>
      </c>
      <c r="C24" s="2" t="s">
        <v>67</v>
      </c>
      <c r="D24" s="1">
        <v>50</v>
      </c>
      <c r="E24" s="3">
        <v>1.09</v>
      </c>
      <c r="F24" s="1"/>
      <c r="G24" s="1">
        <v>1</v>
      </c>
      <c r="H24" s="1"/>
      <c r="I24" s="1"/>
      <c r="J24" s="1"/>
      <c r="K24" s="1"/>
      <c r="L24" s="1">
        <f>(F24+G24+H24+I24)*$B$1+(J24+K24)*$D$1</f>
        <v>6</v>
      </c>
      <c r="M24" s="2">
        <f>CEILING(L24/D24,1)</f>
        <v>1</v>
      </c>
      <c r="N24" s="4">
        <f>M24*E24</f>
        <v>1.09</v>
      </c>
    </row>
    <row r="25" spans="1:14" s="5" customFormat="1" ht="12.75">
      <c r="A25" s="1" t="s">
        <v>68</v>
      </c>
      <c r="B25" s="1" t="s">
        <v>69</v>
      </c>
      <c r="C25" s="2" t="s">
        <v>70</v>
      </c>
      <c r="D25" s="1">
        <v>1</v>
      </c>
      <c r="E25" s="3">
        <v>1.97</v>
      </c>
      <c r="F25" s="1"/>
      <c r="G25" s="1">
        <v>1</v>
      </c>
      <c r="H25" s="1"/>
      <c r="I25" s="1"/>
      <c r="J25" s="1"/>
      <c r="K25" s="1"/>
      <c r="L25" s="1">
        <f>(F25+G25+H25+I25)*$B$1+(J25+K25)*$D$1</f>
        <v>6</v>
      </c>
      <c r="M25" s="2">
        <f>CEILING(L25/D25,1)</f>
        <v>6</v>
      </c>
      <c r="N25" s="4">
        <f>M25*E25</f>
        <v>11.82</v>
      </c>
    </row>
    <row r="26" spans="1:14" s="5" customFormat="1" ht="12.75">
      <c r="A26" s="1" t="s">
        <v>71</v>
      </c>
      <c r="B26" s="1" t="s">
        <v>72</v>
      </c>
      <c r="C26" s="2" t="s">
        <v>73</v>
      </c>
      <c r="D26" s="1">
        <v>25</v>
      </c>
      <c r="E26" s="3">
        <v>1.8</v>
      </c>
      <c r="F26" s="1"/>
      <c r="G26" s="1">
        <v>1</v>
      </c>
      <c r="H26" s="1"/>
      <c r="I26" s="1"/>
      <c r="J26" s="1"/>
      <c r="K26" s="1"/>
      <c r="L26" s="1">
        <f>(F26+G26+H26+I26)*$B$1+(J26+K26)*$D$1</f>
        <v>6</v>
      </c>
      <c r="M26" s="2">
        <f>CEILING(L26/D26,1)</f>
        <v>1</v>
      </c>
      <c r="N26" s="4">
        <f>M26*E26</f>
        <v>1.8</v>
      </c>
    </row>
    <row r="27" spans="1:14" s="5" customFormat="1" ht="12.75">
      <c r="A27" s="1" t="s">
        <v>74</v>
      </c>
      <c r="B27" s="1" t="s">
        <v>75</v>
      </c>
      <c r="C27" s="2" t="s">
        <v>76</v>
      </c>
      <c r="D27" s="1">
        <v>5</v>
      </c>
      <c r="E27" s="3">
        <v>25.55</v>
      </c>
      <c r="F27" s="1"/>
      <c r="G27" s="1">
        <v>1</v>
      </c>
      <c r="H27" s="1"/>
      <c r="I27" s="1"/>
      <c r="J27" s="1"/>
      <c r="K27" s="1"/>
      <c r="L27" s="1">
        <f>(F27+G27+H27+I27)*$B$1+(J27+K27)*$D$1</f>
        <v>6</v>
      </c>
      <c r="M27" s="2">
        <f>CEILING(L27/D27,1)</f>
        <v>2</v>
      </c>
      <c r="N27" s="4">
        <f>M27*E27</f>
        <v>51.1</v>
      </c>
    </row>
    <row r="28" spans="1:14" s="5" customFormat="1" ht="12.75">
      <c r="A28" s="1" t="s">
        <v>77</v>
      </c>
      <c r="B28" s="1" t="s">
        <v>78</v>
      </c>
      <c r="C28" s="2" t="s">
        <v>79</v>
      </c>
      <c r="D28" s="1">
        <v>1</v>
      </c>
      <c r="E28" s="3">
        <v>0.94</v>
      </c>
      <c r="F28" s="1"/>
      <c r="G28" s="1">
        <v>1</v>
      </c>
      <c r="H28" s="1"/>
      <c r="I28" s="1"/>
      <c r="J28" s="1"/>
      <c r="K28" s="1"/>
      <c r="L28" s="1">
        <f>(F28+G28+H28+I28)*$B$1+(J28+K28)*$D$1</f>
        <v>6</v>
      </c>
      <c r="M28" s="2">
        <f>CEILING(L28/D28,1)</f>
        <v>6</v>
      </c>
      <c r="N28" s="4">
        <f>M28*E28</f>
        <v>5.64</v>
      </c>
    </row>
    <row r="29" spans="1:14" s="5" customFormat="1" ht="12.75">
      <c r="A29" s="1" t="s">
        <v>80</v>
      </c>
      <c r="B29" s="1" t="s">
        <v>81</v>
      </c>
      <c r="C29" s="2" t="s">
        <v>82</v>
      </c>
      <c r="D29" s="1">
        <v>20</v>
      </c>
      <c r="E29" s="3">
        <v>1.75</v>
      </c>
      <c r="F29" s="1"/>
      <c r="G29" s="1">
        <v>1</v>
      </c>
      <c r="H29" s="1"/>
      <c r="I29" s="1"/>
      <c r="J29" s="1"/>
      <c r="K29" s="1">
        <v>1</v>
      </c>
      <c r="L29" s="1">
        <f>(F29+G29+H29+I29)*$B$1+(J29+K29)*$D$1</f>
        <v>9</v>
      </c>
      <c r="M29" s="2">
        <f>CEILING(L29/D29,1)</f>
        <v>1</v>
      </c>
      <c r="N29" s="4">
        <f>M29*E29</f>
        <v>1.75</v>
      </c>
    </row>
    <row r="30" spans="1:14" s="5" customFormat="1" ht="12.75">
      <c r="A30" s="1" t="s">
        <v>83</v>
      </c>
      <c r="B30" s="1" t="s">
        <v>84</v>
      </c>
      <c r="C30" s="2" t="s">
        <v>85</v>
      </c>
      <c r="D30" s="1">
        <v>5</v>
      </c>
      <c r="E30" s="3">
        <v>1.91</v>
      </c>
      <c r="F30" s="1"/>
      <c r="G30" s="1">
        <v>2</v>
      </c>
      <c r="H30" s="1"/>
      <c r="I30" s="1"/>
      <c r="J30" s="1"/>
      <c r="K30" s="1"/>
      <c r="L30" s="1">
        <f>(F30+G30+H30+I30)*$B$1+(J30+K30)*$D$1</f>
        <v>12</v>
      </c>
      <c r="M30" s="2">
        <f>CEILING(L30/D30,1)</f>
        <v>3</v>
      </c>
      <c r="N30" s="4">
        <f>M30*E30</f>
        <v>5.7299999999999995</v>
      </c>
    </row>
    <row r="31" spans="1:14" s="5" customFormat="1" ht="12.75">
      <c r="A31" s="1" t="s">
        <v>86</v>
      </c>
      <c r="B31" s="1">
        <v>72</v>
      </c>
      <c r="C31" s="2" t="s">
        <v>87</v>
      </c>
      <c r="D31" s="1">
        <v>24</v>
      </c>
      <c r="E31" s="3">
        <v>3.41</v>
      </c>
      <c r="F31" s="1"/>
      <c r="G31" s="1">
        <v>10</v>
      </c>
      <c r="H31" s="1"/>
      <c r="I31" s="1"/>
      <c r="J31" s="1"/>
      <c r="K31" s="1"/>
      <c r="L31" s="1">
        <f>(F31+G31+H31+I31)*$B$1+(J31+K31)*$D$1</f>
        <v>60</v>
      </c>
      <c r="M31" s="2">
        <f>CEILING(L31/D31,1)</f>
        <v>3</v>
      </c>
      <c r="N31" s="4">
        <f>M31*E31</f>
        <v>10.23</v>
      </c>
    </row>
    <row r="32" spans="1:14" s="5" customFormat="1" ht="12.75">
      <c r="A32" s="1" t="s">
        <v>88</v>
      </c>
      <c r="B32" s="1" t="s">
        <v>89</v>
      </c>
      <c r="C32" s="2" t="s">
        <v>90</v>
      </c>
      <c r="D32" s="1">
        <v>1</v>
      </c>
      <c r="E32" s="3">
        <v>14.83</v>
      </c>
      <c r="F32" s="1"/>
      <c r="G32" s="1">
        <v>1</v>
      </c>
      <c r="H32" s="1"/>
      <c r="I32" s="1"/>
      <c r="J32" s="1"/>
      <c r="K32" s="1"/>
      <c r="L32" s="1">
        <f>(F32+G32+H32+I32)*$B$1+(J32+K32)*$D$1</f>
        <v>6</v>
      </c>
      <c r="M32" s="2">
        <f>CEILING(L32/D32,1)</f>
        <v>6</v>
      </c>
      <c r="N32" s="4">
        <f>M32*E32</f>
        <v>88.98</v>
      </c>
    </row>
    <row r="33" spans="1:14" s="5" customFormat="1" ht="12.75">
      <c r="A33" s="1" t="s">
        <v>91</v>
      </c>
      <c r="B33" s="1" t="s">
        <v>92</v>
      </c>
      <c r="C33" s="2" t="s">
        <v>93</v>
      </c>
      <c r="D33" s="1">
        <v>1</v>
      </c>
      <c r="E33" s="3">
        <v>0.7</v>
      </c>
      <c r="F33" s="1"/>
      <c r="G33" s="1">
        <v>1</v>
      </c>
      <c r="H33" s="1"/>
      <c r="I33" s="1"/>
      <c r="J33" s="1"/>
      <c r="K33" s="1"/>
      <c r="L33" s="1">
        <f>(F33+G33+H33+I33)*$B$1+(J33+K33)*$D$1</f>
        <v>6</v>
      </c>
      <c r="M33" s="2">
        <f>CEILING(L33/D33,1)</f>
        <v>6</v>
      </c>
      <c r="N33" s="4">
        <f>M33*E33</f>
        <v>4.199999999999999</v>
      </c>
    </row>
    <row r="34" spans="1:14" s="5" customFormat="1" ht="12.75">
      <c r="A34" s="1"/>
      <c r="B34" s="1"/>
      <c r="C34" s="2"/>
      <c r="D34" s="1"/>
      <c r="E34" s="3"/>
      <c r="F34" s="1"/>
      <c r="G34" s="1"/>
      <c r="H34" s="1"/>
      <c r="I34" s="1"/>
      <c r="J34" s="1"/>
      <c r="K34" s="1"/>
      <c r="L34" s="1">
        <f>(F34+G34+H34+I34)*$B$1+(J34+K34)*$D$1</f>
        <v>0</v>
      </c>
      <c r="M34" s="2"/>
      <c r="N34" s="4"/>
    </row>
    <row r="35" spans="1:14" s="5" customFormat="1" ht="12.75">
      <c r="A35" s="2" t="s">
        <v>94</v>
      </c>
      <c r="B35" s="2"/>
      <c r="C35" s="2"/>
      <c r="D35" s="1"/>
      <c r="E35" s="3"/>
      <c r="F35" s="1"/>
      <c r="G35" s="1"/>
      <c r="H35" s="1"/>
      <c r="I35" s="1"/>
      <c r="J35" s="1"/>
      <c r="K35" s="1"/>
      <c r="L35" s="1">
        <f>(F35+G35+H35+I35)*$B$1+(J35+K35)*$D$1</f>
        <v>0</v>
      </c>
      <c r="M35" s="2"/>
      <c r="N35" s="4"/>
    </row>
    <row r="36" spans="1:14" s="5" customFormat="1" ht="12.75">
      <c r="A36" s="1" t="s">
        <v>95</v>
      </c>
      <c r="B36" s="1" t="s">
        <v>96</v>
      </c>
      <c r="C36" s="2" t="s">
        <v>97</v>
      </c>
      <c r="D36" s="1">
        <v>10</v>
      </c>
      <c r="E36" s="3">
        <v>6.49</v>
      </c>
      <c r="F36" s="1"/>
      <c r="G36" s="1"/>
      <c r="H36" s="1"/>
      <c r="I36" s="1"/>
      <c r="J36" s="1">
        <v>1</v>
      </c>
      <c r="K36" s="1"/>
      <c r="L36" s="1">
        <f>(F36+G36+H36+I36)*$B$1+(J36+K36)*$D$1</f>
        <v>3</v>
      </c>
      <c r="M36" s="2">
        <f>CEILING(L36/D36,1)</f>
        <v>1</v>
      </c>
      <c r="N36" s="4">
        <f>M36*E36</f>
        <v>6.49</v>
      </c>
    </row>
    <row r="37" spans="1:14" s="5" customFormat="1" ht="12.75">
      <c r="A37" s="1" t="s">
        <v>98</v>
      </c>
      <c r="B37" s="1" t="s">
        <v>99</v>
      </c>
      <c r="C37" s="2" t="s">
        <v>100</v>
      </c>
      <c r="D37" s="1">
        <v>10</v>
      </c>
      <c r="E37" s="3">
        <v>5.24</v>
      </c>
      <c r="F37" s="1"/>
      <c r="G37" s="1"/>
      <c r="H37" s="1"/>
      <c r="I37" s="1">
        <v>1</v>
      </c>
      <c r="J37" s="1">
        <v>1</v>
      </c>
      <c r="K37" s="1"/>
      <c r="L37" s="1">
        <f>(F37+G37+H37+I37)*$B$1+(J37+K37)*$D$1</f>
        <v>9</v>
      </c>
      <c r="M37" s="2">
        <f>CEILING(L37/D37,1)</f>
        <v>1</v>
      </c>
      <c r="N37" s="4">
        <f>M37*E37</f>
        <v>5.24</v>
      </c>
    </row>
    <row r="38" spans="1:14" s="5" customFormat="1" ht="12.75">
      <c r="A38" s="1" t="s">
        <v>101</v>
      </c>
      <c r="B38" s="1" t="s">
        <v>102</v>
      </c>
      <c r="C38" s="2" t="s">
        <v>103</v>
      </c>
      <c r="D38" s="1">
        <v>10</v>
      </c>
      <c r="E38" s="3">
        <v>2.8</v>
      </c>
      <c r="F38" s="1"/>
      <c r="G38" s="1"/>
      <c r="H38" s="1"/>
      <c r="I38" s="1"/>
      <c r="J38" s="1">
        <v>1</v>
      </c>
      <c r="K38" s="1"/>
      <c r="L38" s="1">
        <f>(F38+G38+H38+I38)*$B$1+(J38+K38)*$D$1</f>
        <v>3</v>
      </c>
      <c r="M38" s="2">
        <f>CEILING(L38/D38,1)</f>
        <v>1</v>
      </c>
      <c r="N38" s="4">
        <f>M38*E38</f>
        <v>2.8</v>
      </c>
    </row>
    <row r="39" spans="1:14" s="5" customFormat="1" ht="12.75">
      <c r="A39" s="1" t="s">
        <v>104</v>
      </c>
      <c r="B39" s="1" t="s">
        <v>105</v>
      </c>
      <c r="C39" s="2" t="s">
        <v>106</v>
      </c>
      <c r="D39" s="1">
        <v>50</v>
      </c>
      <c r="E39" s="3">
        <v>1.09</v>
      </c>
      <c r="F39" s="1"/>
      <c r="G39" s="1"/>
      <c r="H39" s="1"/>
      <c r="I39" s="1"/>
      <c r="J39" s="1">
        <v>2</v>
      </c>
      <c r="K39" s="1"/>
      <c r="L39" s="1">
        <f>(F39+G39+H39+I39)*$B$1+(J39+K39)*$D$1</f>
        <v>6</v>
      </c>
      <c r="M39" s="2">
        <f>CEILING(L39/D39,1)</f>
        <v>1</v>
      </c>
      <c r="N39" s="4">
        <f>M39*E39</f>
        <v>1.09</v>
      </c>
    </row>
    <row r="40" spans="1:14" s="5" customFormat="1" ht="12.75">
      <c r="A40" s="1" t="s">
        <v>107</v>
      </c>
      <c r="B40" s="1" t="s">
        <v>108</v>
      </c>
      <c r="C40" s="2" t="s">
        <v>109</v>
      </c>
      <c r="D40" s="1">
        <v>5</v>
      </c>
      <c r="E40" s="3">
        <v>2.9</v>
      </c>
      <c r="F40" s="1"/>
      <c r="G40" s="1"/>
      <c r="H40" s="1"/>
      <c r="I40" s="1"/>
      <c r="J40" s="1">
        <v>1</v>
      </c>
      <c r="K40" s="1"/>
      <c r="L40" s="1">
        <f>(F40+G40+H40+I40)*$B$1+(J40+K40)*$D$1</f>
        <v>3</v>
      </c>
      <c r="M40" s="2">
        <f>CEILING(L40/D40,1)</f>
        <v>1</v>
      </c>
      <c r="N40" s="4">
        <f>M40*E40</f>
        <v>2.9</v>
      </c>
    </row>
    <row r="41" spans="1:14" s="5" customFormat="1" ht="12.75">
      <c r="A41" s="1" t="s">
        <v>110</v>
      </c>
      <c r="B41" s="1" t="s">
        <v>111</v>
      </c>
      <c r="C41" s="2" t="s">
        <v>112</v>
      </c>
      <c r="D41" s="1">
        <v>25</v>
      </c>
      <c r="E41" s="3">
        <v>0.95</v>
      </c>
      <c r="F41" s="1"/>
      <c r="G41" s="1"/>
      <c r="H41" s="1"/>
      <c r="I41" s="1"/>
      <c r="J41" s="1">
        <v>2</v>
      </c>
      <c r="K41" s="1"/>
      <c r="L41" s="1">
        <f>(F41+G41+H41+I41)*$B$1+(J41+K41)*$D$1</f>
        <v>6</v>
      </c>
      <c r="M41" s="2">
        <f>CEILING(L41/D41,1)</f>
        <v>1</v>
      </c>
      <c r="N41" s="4">
        <f>M41*E41</f>
        <v>0.95</v>
      </c>
    </row>
    <row r="42" spans="1:14" s="5" customFormat="1" ht="12.75">
      <c r="A42" s="1" t="s">
        <v>113</v>
      </c>
      <c r="B42" s="1" t="s">
        <v>114</v>
      </c>
      <c r="C42" s="2" t="s">
        <v>115</v>
      </c>
      <c r="D42" s="1">
        <v>1</v>
      </c>
      <c r="E42" s="3">
        <v>0.6</v>
      </c>
      <c r="F42" s="1"/>
      <c r="G42" s="1"/>
      <c r="H42" s="1"/>
      <c r="I42" s="1"/>
      <c r="J42" s="1">
        <v>1</v>
      </c>
      <c r="K42" s="1"/>
      <c r="L42" s="1">
        <f>(F42+G42+H42+I42)*$B$1+(J42+K42)*$D$1</f>
        <v>3</v>
      </c>
      <c r="M42" s="2">
        <f>CEILING(L42/D42,1)</f>
        <v>3</v>
      </c>
      <c r="N42" s="4">
        <f>M42*E42</f>
        <v>1.7999999999999998</v>
      </c>
    </row>
    <row r="43" spans="1:14" s="5" customFormat="1" ht="12.75">
      <c r="A43" s="1" t="s">
        <v>116</v>
      </c>
      <c r="B43" s="1" t="s">
        <v>117</v>
      </c>
      <c r="C43" s="2" t="s">
        <v>118</v>
      </c>
      <c r="D43" s="1">
        <v>5</v>
      </c>
      <c r="E43" s="3">
        <v>1.78</v>
      </c>
      <c r="F43" s="1"/>
      <c r="G43" s="1"/>
      <c r="H43" s="1"/>
      <c r="I43" s="1"/>
      <c r="J43" s="1">
        <v>1</v>
      </c>
      <c r="K43" s="1"/>
      <c r="L43" s="1">
        <f>(F43+G43+H43+I43)*$B$1+(J43+K43)*$D$1</f>
        <v>3</v>
      </c>
      <c r="M43" s="2">
        <f>CEILING(L43/D43,1)</f>
        <v>1</v>
      </c>
      <c r="N43" s="4">
        <f>M43*E43</f>
        <v>1.78</v>
      </c>
    </row>
    <row r="44" spans="1:14" s="5" customFormat="1" ht="12.75">
      <c r="A44" s="1" t="s">
        <v>119</v>
      </c>
      <c r="B44" s="1" t="s">
        <v>120</v>
      </c>
      <c r="C44" s="2" t="s">
        <v>121</v>
      </c>
      <c r="D44" s="1">
        <v>1</v>
      </c>
      <c r="E44" s="3">
        <v>2.99</v>
      </c>
      <c r="F44" s="1"/>
      <c r="G44" s="1"/>
      <c r="H44" s="1"/>
      <c r="I44" s="1"/>
      <c r="J44" s="1">
        <v>1</v>
      </c>
      <c r="K44" s="1">
        <v>1</v>
      </c>
      <c r="L44" s="1">
        <f>(F44+G44+H44+I44)*$B$1+(J44+K44)*$D$1</f>
        <v>6</v>
      </c>
      <c r="M44" s="2">
        <f>CEILING(L44/D44,1)</f>
        <v>6</v>
      </c>
      <c r="N44" s="4">
        <f>M44*E44</f>
        <v>17.94</v>
      </c>
    </row>
    <row r="45" spans="1:14" s="5" customFormat="1" ht="12.75">
      <c r="A45" s="1"/>
      <c r="B45" s="1"/>
      <c r="C45" s="2"/>
      <c r="D45" s="1"/>
      <c r="E45" s="3"/>
      <c r="F45" s="1"/>
      <c r="G45" s="1"/>
      <c r="H45" s="1"/>
      <c r="I45" s="1"/>
      <c r="J45" s="1"/>
      <c r="K45" s="1"/>
      <c r="L45" s="1"/>
      <c r="M45" s="2"/>
      <c r="N45" s="4"/>
    </row>
    <row r="46" spans="1:14" s="5" customFormat="1" ht="12.75">
      <c r="A46" s="2" t="s">
        <v>122</v>
      </c>
      <c r="B46" s="2"/>
      <c r="C46" s="2"/>
      <c r="D46" s="1"/>
      <c r="E46" s="3"/>
      <c r="F46" s="1"/>
      <c r="G46" s="1"/>
      <c r="H46" s="1"/>
      <c r="I46" s="1"/>
      <c r="J46" s="1"/>
      <c r="K46" s="1"/>
      <c r="L46" s="1"/>
      <c r="M46" s="2"/>
      <c r="N46" s="4"/>
    </row>
    <row r="47" spans="1:14" s="5" customFormat="1" ht="12.75">
      <c r="A47" s="1" t="s">
        <v>123</v>
      </c>
      <c r="B47" s="1" t="s">
        <v>124</v>
      </c>
      <c r="C47" s="2" t="s">
        <v>125</v>
      </c>
      <c r="D47" s="1">
        <v>5</v>
      </c>
      <c r="E47" s="3">
        <v>5.56</v>
      </c>
      <c r="F47" s="1"/>
      <c r="G47" s="1"/>
      <c r="H47" s="1"/>
      <c r="I47" s="1"/>
      <c r="J47" s="1"/>
      <c r="K47" s="1">
        <v>2</v>
      </c>
      <c r="L47" s="1">
        <f>(F47+G47+H47+I47)*$B$1+(J47+K47)*$D$1</f>
        <v>6</v>
      </c>
      <c r="M47" s="2">
        <f>CEILING(L47/D47,1)</f>
        <v>2</v>
      </c>
      <c r="N47" s="4">
        <f>M47*E47</f>
        <v>11.12</v>
      </c>
    </row>
    <row r="48" spans="1:14" s="5" customFormat="1" ht="12.75">
      <c r="A48" s="1" t="s">
        <v>126</v>
      </c>
      <c r="B48" s="1" t="s">
        <v>127</v>
      </c>
      <c r="C48" s="2" t="s">
        <v>128</v>
      </c>
      <c r="D48" s="1">
        <v>5</v>
      </c>
      <c r="E48" s="3">
        <v>8.48</v>
      </c>
      <c r="F48" s="1"/>
      <c r="G48" s="1"/>
      <c r="H48" s="1"/>
      <c r="I48" s="1"/>
      <c r="J48" s="1"/>
      <c r="K48" s="1">
        <v>1</v>
      </c>
      <c r="L48" s="1">
        <f>(F48+G48+H48+I48)*$B$1+(J48+K48)*$D$1</f>
        <v>3</v>
      </c>
      <c r="M48" s="2">
        <f>CEILING(L48/D48,1)</f>
        <v>1</v>
      </c>
      <c r="N48" s="4">
        <f>M48*E48</f>
        <v>8.48</v>
      </c>
    </row>
    <row r="49" spans="1:14" s="5" customFormat="1" ht="12.75">
      <c r="A49" s="1" t="s">
        <v>129</v>
      </c>
      <c r="B49" s="1" t="s">
        <v>130</v>
      </c>
      <c r="C49" s="2" t="s">
        <v>131</v>
      </c>
      <c r="D49" s="1">
        <v>5</v>
      </c>
      <c r="E49" s="3">
        <v>4.2</v>
      </c>
      <c r="F49" s="1"/>
      <c r="G49" s="1"/>
      <c r="H49" s="1"/>
      <c r="I49" s="1"/>
      <c r="J49" s="1"/>
      <c r="K49" s="1">
        <v>3</v>
      </c>
      <c r="L49" s="1">
        <f>(F49+G49+H49+I49)*$B$1+(J49+K49)*$D$1</f>
        <v>9</v>
      </c>
      <c r="M49" s="2">
        <f>CEILING(L49/D49,1)</f>
        <v>2</v>
      </c>
      <c r="N49" s="4">
        <f>M49*E49</f>
        <v>8.4</v>
      </c>
    </row>
    <row r="50" spans="1:14" s="5" customFormat="1" ht="12.75">
      <c r="A50" s="1" t="s">
        <v>132</v>
      </c>
      <c r="B50" s="1" t="s">
        <v>133</v>
      </c>
      <c r="C50" s="2" t="s">
        <v>134</v>
      </c>
      <c r="D50" s="1">
        <v>1</v>
      </c>
      <c r="E50" s="3">
        <v>1.65</v>
      </c>
      <c r="F50" s="1"/>
      <c r="G50" s="1"/>
      <c r="H50" s="1"/>
      <c r="I50" s="1"/>
      <c r="J50" s="1"/>
      <c r="K50" s="1">
        <v>1</v>
      </c>
      <c r="L50" s="1">
        <f>(F50+G50+H50+I50)*$B$1+(J50+K50)*$D$1</f>
        <v>3</v>
      </c>
      <c r="M50" s="2">
        <f>CEILING(L50/D50,1)</f>
        <v>3</v>
      </c>
      <c r="N50" s="4">
        <f>M50*E50</f>
        <v>4.949999999999999</v>
      </c>
    </row>
    <row r="51" spans="1:14" s="5" customFormat="1" ht="12.75">
      <c r="A51" s="1" t="s">
        <v>135</v>
      </c>
      <c r="B51" s="1" t="s">
        <v>136</v>
      </c>
      <c r="C51" s="2" t="s">
        <v>137</v>
      </c>
      <c r="D51" s="1">
        <v>50</v>
      </c>
      <c r="E51" s="3">
        <v>1.09</v>
      </c>
      <c r="F51" s="1"/>
      <c r="G51" s="1"/>
      <c r="H51" s="1"/>
      <c r="I51" s="1"/>
      <c r="J51" s="1"/>
      <c r="K51" s="1">
        <v>1</v>
      </c>
      <c r="L51" s="1">
        <f>(F51+G51+H51+I51)*$B$1+(J51+K51)*$D$1</f>
        <v>3</v>
      </c>
      <c r="M51" s="2">
        <f>CEILING(L51/D51,1)</f>
        <v>1</v>
      </c>
      <c r="N51" s="4">
        <f>M51*E51</f>
        <v>1.09</v>
      </c>
    </row>
    <row r="52" spans="1:14" s="5" customFormat="1" ht="12.75">
      <c r="A52" s="1"/>
      <c r="B52" s="1"/>
      <c r="C52" s="2"/>
      <c r="D52" s="1"/>
      <c r="E52" s="3"/>
      <c r="F52" s="1"/>
      <c r="G52" s="1"/>
      <c r="H52" s="1"/>
      <c r="I52" s="1"/>
      <c r="J52" s="1"/>
      <c r="K52" s="1"/>
      <c r="L52" s="1"/>
      <c r="M52" s="2"/>
      <c r="N52" s="4"/>
    </row>
    <row r="53" spans="1:14" s="5" customFormat="1" ht="12.75">
      <c r="A53" s="2" t="s">
        <v>138</v>
      </c>
      <c r="B53" s="1"/>
      <c r="C53" s="2"/>
      <c r="D53" s="1"/>
      <c r="E53" s="3"/>
      <c r="F53" s="1"/>
      <c r="G53" s="1"/>
      <c r="H53" s="1"/>
      <c r="I53" s="1"/>
      <c r="J53" s="1"/>
      <c r="K53" s="1"/>
      <c r="L53" s="1"/>
      <c r="M53" s="2"/>
      <c r="N53" s="4"/>
    </row>
    <row r="54" spans="1:14" s="5" customFormat="1" ht="12.75">
      <c r="A54" s="1" t="s">
        <v>139</v>
      </c>
      <c r="B54" s="1" t="s">
        <v>140</v>
      </c>
      <c r="C54" s="2" t="s">
        <v>141</v>
      </c>
      <c r="D54" s="1">
        <v>50</v>
      </c>
      <c r="E54" s="3">
        <v>1.09</v>
      </c>
      <c r="F54" s="1"/>
      <c r="G54" s="1"/>
      <c r="H54" s="1">
        <v>2</v>
      </c>
      <c r="I54" s="1"/>
      <c r="J54" s="1"/>
      <c r="K54" s="1"/>
      <c r="L54" s="1">
        <f>(F54+G54+H54+I54)*$B$1+(J54+K54)*$D$1</f>
        <v>12</v>
      </c>
      <c r="M54" s="2">
        <f>CEILING(L54/D54,1)</f>
        <v>1</v>
      </c>
      <c r="N54" s="4">
        <f>M54*E54</f>
        <v>1.09</v>
      </c>
    </row>
    <row r="55" spans="1:14" s="5" customFormat="1" ht="12.75">
      <c r="A55" s="1" t="s">
        <v>142</v>
      </c>
      <c r="B55" s="1" t="s">
        <v>143</v>
      </c>
      <c r="C55" s="2" t="s">
        <v>144</v>
      </c>
      <c r="D55" s="1">
        <v>50</v>
      </c>
      <c r="E55" s="3">
        <v>1.09</v>
      </c>
      <c r="F55" s="1"/>
      <c r="G55" s="1"/>
      <c r="H55" s="1">
        <v>2</v>
      </c>
      <c r="I55" s="1"/>
      <c r="J55" s="1"/>
      <c r="K55" s="1"/>
      <c r="L55" s="1">
        <f>(F55+G55+H55+I55)*$B$1+(J55+K55)*$D$1</f>
        <v>12</v>
      </c>
      <c r="M55" s="2">
        <f>CEILING(L55/D55,1)</f>
        <v>1</v>
      </c>
      <c r="N55" s="4">
        <f>M55*E55</f>
        <v>1.09</v>
      </c>
    </row>
    <row r="56" spans="1:14" s="5" customFormat="1" ht="12.75">
      <c r="A56" s="1" t="s">
        <v>145</v>
      </c>
      <c r="B56" s="1">
        <v>220</v>
      </c>
      <c r="C56" s="2" t="s">
        <v>146</v>
      </c>
      <c r="D56" s="1">
        <v>50</v>
      </c>
      <c r="E56" s="3">
        <v>1.09</v>
      </c>
      <c r="F56" s="1"/>
      <c r="G56" s="1"/>
      <c r="H56" s="1">
        <v>2</v>
      </c>
      <c r="I56" s="1"/>
      <c r="J56" s="1"/>
      <c r="K56" s="1"/>
      <c r="L56" s="1">
        <f>(F56+G56+H56+I56)*$B$1+(J56+K56)*$D$1</f>
        <v>12</v>
      </c>
      <c r="M56" s="2">
        <f>CEILING(L56/D56,1)</f>
        <v>1</v>
      </c>
      <c r="N56" s="4">
        <f>M56*E56</f>
        <v>1.09</v>
      </c>
    </row>
    <row r="57" spans="1:14" s="5" customFormat="1" ht="12.75">
      <c r="A57" s="1" t="s">
        <v>147</v>
      </c>
      <c r="B57" s="1">
        <v>470</v>
      </c>
      <c r="C57" s="2" t="s">
        <v>148</v>
      </c>
      <c r="D57" s="1">
        <v>50</v>
      </c>
      <c r="E57" s="3">
        <v>1.09</v>
      </c>
      <c r="F57" s="1"/>
      <c r="G57" s="1"/>
      <c r="H57" s="1">
        <v>2</v>
      </c>
      <c r="I57" s="1"/>
      <c r="J57" s="1"/>
      <c r="K57" s="1"/>
      <c r="L57" s="1">
        <f>(F57+G57+H57+I57)*$B$1+(J57+K57)*$D$1</f>
        <v>12</v>
      </c>
      <c r="M57" s="2">
        <f>CEILING(L57/D57,1)</f>
        <v>1</v>
      </c>
      <c r="N57" s="4">
        <f>M57*E57</f>
        <v>1.09</v>
      </c>
    </row>
    <row r="58" spans="1:14" s="5" customFormat="1" ht="12.75">
      <c r="A58" s="1"/>
      <c r="B58" s="1"/>
      <c r="C58" s="2"/>
      <c r="D58" s="1"/>
      <c r="E58" s="3"/>
      <c r="F58" s="1"/>
      <c r="G58" s="1"/>
      <c r="H58" s="1"/>
      <c r="I58" s="1"/>
      <c r="J58" s="1"/>
      <c r="K58" s="1"/>
      <c r="L58" s="1"/>
      <c r="M58" s="2"/>
      <c r="N58" s="4"/>
    </row>
    <row r="59" spans="1:14" s="5" customFormat="1" ht="12.75">
      <c r="A59" s="2" t="s">
        <v>149</v>
      </c>
      <c r="B59" s="1"/>
      <c r="C59" s="2"/>
      <c r="D59" s="1"/>
      <c r="E59" s="3"/>
      <c r="F59" s="1"/>
      <c r="G59" s="1"/>
      <c r="H59" s="1"/>
      <c r="I59" s="1"/>
      <c r="J59" s="1"/>
      <c r="K59" s="1"/>
      <c r="L59" s="1"/>
      <c r="M59" s="2"/>
      <c r="N59" s="4"/>
    </row>
    <row r="60" spans="1:14" s="5" customFormat="1" ht="12.75">
      <c r="A60" s="1" t="s">
        <v>150</v>
      </c>
      <c r="B60" s="1" t="s">
        <v>151</v>
      </c>
      <c r="C60" s="2" t="s">
        <v>152</v>
      </c>
      <c r="D60" s="1">
        <v>1</v>
      </c>
      <c r="E60" s="3">
        <v>1.15</v>
      </c>
      <c r="F60" s="1"/>
      <c r="G60" s="1"/>
      <c r="H60" s="1"/>
      <c r="I60" s="1">
        <v>1</v>
      </c>
      <c r="J60" s="1"/>
      <c r="K60" s="1"/>
      <c r="L60" s="1">
        <f>(F60+G60+H60+I60)*$B$1+(J60+K60)*$D$1</f>
        <v>6</v>
      </c>
      <c r="M60" s="2">
        <f>CEILING(L60/D60,1)</f>
        <v>6</v>
      </c>
      <c r="N60" s="4">
        <f>M60*E60</f>
        <v>6.8999999999999995</v>
      </c>
    </row>
    <row r="61" spans="1:14" s="5" customFormat="1" ht="12.75">
      <c r="A61" s="1" t="s">
        <v>153</v>
      </c>
      <c r="B61" s="1" t="s">
        <v>154</v>
      </c>
      <c r="C61" s="2" t="s">
        <v>155</v>
      </c>
      <c r="D61" s="1">
        <v>50</v>
      </c>
      <c r="E61" s="3">
        <v>1.09</v>
      </c>
      <c r="F61" s="1"/>
      <c r="G61" s="1"/>
      <c r="H61" s="1"/>
      <c r="I61" s="1">
        <v>1</v>
      </c>
      <c r="J61" s="1"/>
      <c r="K61" s="1"/>
      <c r="L61" s="1">
        <f>(F61+G61+H61+I61)*$B$1+(J61+K61)*$D$1</f>
        <v>6</v>
      </c>
      <c r="M61" s="2">
        <f>CEILING(L61/D61,1)</f>
        <v>1</v>
      </c>
      <c r="N61" s="4">
        <f>M61*E61</f>
        <v>1.09</v>
      </c>
    </row>
    <row r="62" spans="1:14" s="5" customFormat="1" ht="12.75">
      <c r="A62" s="1" t="s">
        <v>156</v>
      </c>
      <c r="B62" s="1" t="s">
        <v>157</v>
      </c>
      <c r="C62" s="2" t="s">
        <v>158</v>
      </c>
      <c r="D62" s="1">
        <v>10</v>
      </c>
      <c r="E62" s="3">
        <v>28.6</v>
      </c>
      <c r="F62" s="1"/>
      <c r="G62" s="1"/>
      <c r="H62" s="1"/>
      <c r="I62" s="1">
        <v>1</v>
      </c>
      <c r="J62" s="1"/>
      <c r="K62" s="1"/>
      <c r="L62" s="1">
        <f>(F62+G62+H62+I62)*$B$1+(J62+K62)*$D$1</f>
        <v>6</v>
      </c>
      <c r="M62" s="2">
        <f>CEILING(L62/D62,1)</f>
        <v>1</v>
      </c>
      <c r="N62" s="4">
        <f>M62*E62</f>
        <v>28.6</v>
      </c>
    </row>
    <row r="63" spans="1:14" s="5" customFormat="1" ht="12.75">
      <c r="A63" s="1"/>
      <c r="B63" s="1"/>
      <c r="C63" s="2"/>
      <c r="D63" s="1"/>
      <c r="E63" s="3"/>
      <c r="F63" s="1"/>
      <c r="G63" s="1"/>
      <c r="H63" s="1"/>
      <c r="I63" s="1"/>
      <c r="J63" s="1"/>
      <c r="K63" s="1"/>
      <c r="L63" s="1">
        <f>(F63+G63+H63+I63)*$B$1+(J63+K63)*$D$1</f>
        <v>0</v>
      </c>
      <c r="M63" s="2"/>
      <c r="N63" s="4"/>
    </row>
    <row r="64" spans="1:14" s="5" customFormat="1" ht="12.75">
      <c r="A64" s="2" t="s">
        <v>159</v>
      </c>
      <c r="B64" s="1"/>
      <c r="C64" s="2"/>
      <c r="D64" s="1"/>
      <c r="E64" s="3"/>
      <c r="F64" s="1"/>
      <c r="G64" s="1"/>
      <c r="H64" s="1"/>
      <c r="I64" s="1"/>
      <c r="J64" s="1"/>
      <c r="K64" s="1"/>
      <c r="L64" s="1"/>
      <c r="M64" s="2"/>
      <c r="N64" s="4"/>
    </row>
    <row r="65" spans="1:14" s="5" customFormat="1" ht="13.5">
      <c r="A65" s="1" t="s">
        <v>160</v>
      </c>
      <c r="B65" s="1" t="s">
        <v>161</v>
      </c>
      <c r="C65" s="2" t="s">
        <v>162</v>
      </c>
      <c r="D65" s="1">
        <v>5</v>
      </c>
      <c r="E65" s="3">
        <v>1.57</v>
      </c>
      <c r="F65" s="1">
        <v>1</v>
      </c>
      <c r="G65" s="1"/>
      <c r="H65" s="1"/>
      <c r="I65" s="1"/>
      <c r="J65" s="1"/>
      <c r="K65" s="1"/>
      <c r="L65" s="1">
        <f>(F65+G65+H65+I65)*$B$1+(J65+K65)*$D$1</f>
        <v>6</v>
      </c>
      <c r="M65" s="2">
        <f>CEILING(L65/D65,1)</f>
        <v>2</v>
      </c>
      <c r="N65" s="4">
        <f>M65*E65</f>
        <v>3.14</v>
      </c>
    </row>
    <row r="66" spans="1:14" s="5" customFormat="1" ht="13.5">
      <c r="A66" s="1" t="s">
        <v>163</v>
      </c>
      <c r="B66" s="1" t="s">
        <v>164</v>
      </c>
      <c r="C66" s="2" t="s">
        <v>165</v>
      </c>
      <c r="D66" s="1">
        <v>5</v>
      </c>
      <c r="E66" s="3">
        <v>0.88</v>
      </c>
      <c r="F66" s="1">
        <v>4</v>
      </c>
      <c r="G66" s="1"/>
      <c r="H66" s="1">
        <v>1</v>
      </c>
      <c r="I66" s="1"/>
      <c r="J66" s="1"/>
      <c r="K66" s="1"/>
      <c r="L66" s="1">
        <f>(F66+G66+H66+I66)*$B$1+(J66+K66)*$D$1</f>
        <v>30</v>
      </c>
      <c r="M66" s="2">
        <f>CEILING(L66/D66,1)</f>
        <v>6</v>
      </c>
      <c r="N66" s="4">
        <f>M66*E66</f>
        <v>5.28</v>
      </c>
    </row>
    <row r="67" spans="1:14" s="5" customFormat="1" ht="13.5">
      <c r="A67" s="1" t="s">
        <v>166</v>
      </c>
      <c r="B67" s="1" t="s">
        <v>167</v>
      </c>
      <c r="C67" s="2" t="s">
        <v>168</v>
      </c>
      <c r="D67" s="1">
        <v>5</v>
      </c>
      <c r="E67" s="3">
        <v>0.6</v>
      </c>
      <c r="F67" s="1">
        <v>1</v>
      </c>
      <c r="G67" s="1"/>
      <c r="H67" s="1"/>
      <c r="I67" s="1"/>
      <c r="J67" s="1"/>
      <c r="K67" s="1"/>
      <c r="L67" s="1">
        <f>(F67+G67+H67+I67)*$B$1+(J67+K67)*$D$1</f>
        <v>6</v>
      </c>
      <c r="M67" s="2">
        <f>CEILING(L67/D67,1)</f>
        <v>2</v>
      </c>
      <c r="N67" s="4">
        <f>M67*E67</f>
        <v>1.2</v>
      </c>
    </row>
    <row r="68" spans="1:14" s="5" customFormat="1" ht="13.5">
      <c r="A68" s="1" t="s">
        <v>169</v>
      </c>
      <c r="B68" s="1" t="s">
        <v>170</v>
      </c>
      <c r="C68" s="2" t="s">
        <v>171</v>
      </c>
      <c r="D68" s="1">
        <v>5</v>
      </c>
      <c r="E68" s="3">
        <v>0.96</v>
      </c>
      <c r="F68" s="1">
        <v>2</v>
      </c>
      <c r="G68" s="1"/>
      <c r="H68" s="1"/>
      <c r="I68" s="1"/>
      <c r="J68" s="1"/>
      <c r="K68" s="1"/>
      <c r="L68" s="1">
        <f>(F68+G68+H68+I68)*$B$1+(J68+K68)*$D$1</f>
        <v>12</v>
      </c>
      <c r="M68" s="2">
        <f>CEILING(L68/D68,1)</f>
        <v>3</v>
      </c>
      <c r="N68" s="4">
        <f>M68*E68</f>
        <v>2.88</v>
      </c>
    </row>
    <row r="69" spans="1:14" s="5" customFormat="1" ht="13.5">
      <c r="A69" s="1" t="s">
        <v>172</v>
      </c>
      <c r="B69" s="1" t="s">
        <v>173</v>
      </c>
      <c r="C69" s="2" t="s">
        <v>174</v>
      </c>
      <c r="D69" s="1">
        <v>5</v>
      </c>
      <c r="E69" s="3">
        <v>0.66</v>
      </c>
      <c r="F69" s="1">
        <v>1</v>
      </c>
      <c r="G69" s="1"/>
      <c r="H69" s="1"/>
      <c r="I69" s="1"/>
      <c r="J69" s="1"/>
      <c r="K69" s="1"/>
      <c r="L69" s="1">
        <f>(F69+G69+H69+I69)*$B$1+(J69+K69)*$D$1</f>
        <v>6</v>
      </c>
      <c r="M69" s="2">
        <f>CEILING(L69/D69,1)</f>
        <v>2</v>
      </c>
      <c r="N69" s="4">
        <f>M69*E69</f>
        <v>1.32</v>
      </c>
    </row>
    <row r="70" spans="1:14" s="5" customFormat="1" ht="13.5">
      <c r="A70" s="1" t="s">
        <v>175</v>
      </c>
      <c r="B70" s="1" t="s">
        <v>176</v>
      </c>
      <c r="C70" s="2" t="s">
        <v>177</v>
      </c>
      <c r="D70" s="1">
        <v>5</v>
      </c>
      <c r="E70" s="3">
        <v>0.88</v>
      </c>
      <c r="F70" s="1"/>
      <c r="G70" s="1"/>
      <c r="H70" s="1"/>
      <c r="I70" s="1"/>
      <c r="J70" s="1">
        <v>1</v>
      </c>
      <c r="K70" s="1"/>
      <c r="L70" s="1">
        <f>(F70+G70+H70+I70)*$B$1+(J70+K70)*$D$1</f>
        <v>3</v>
      </c>
      <c r="M70" s="2">
        <f>CEILING(L70/D70,1)</f>
        <v>1</v>
      </c>
      <c r="N70" s="4">
        <f>M70*E70</f>
        <v>0.88</v>
      </c>
    </row>
    <row r="71" spans="1:14" s="5" customFormat="1" ht="13.5">
      <c r="A71" s="1" t="s">
        <v>178</v>
      </c>
      <c r="B71" s="1" t="s">
        <v>179</v>
      </c>
      <c r="C71" s="2" t="s">
        <v>180</v>
      </c>
      <c r="D71" s="1">
        <v>5</v>
      </c>
      <c r="E71" s="3">
        <v>13.39</v>
      </c>
      <c r="F71" s="1"/>
      <c r="G71" s="1"/>
      <c r="H71" s="1"/>
      <c r="I71" s="1"/>
      <c r="J71" s="1"/>
      <c r="K71" s="1">
        <v>1</v>
      </c>
      <c r="L71" s="1">
        <f>(F71+G71+H71+I71)*$B$1+(J71+K71)*$D$1</f>
        <v>3</v>
      </c>
      <c r="M71" s="2">
        <f>CEILING(L71/D71,1)</f>
        <v>1</v>
      </c>
      <c r="N71" s="4">
        <f>M71*E71</f>
        <v>13.39</v>
      </c>
    </row>
    <row r="72" spans="1:14" s="5" customFormat="1" ht="12.75">
      <c r="A72" s="1" t="s">
        <v>181</v>
      </c>
      <c r="B72" s="1"/>
      <c r="C72" s="2" t="s">
        <v>182</v>
      </c>
      <c r="D72" s="1">
        <v>1</v>
      </c>
      <c r="E72" s="3">
        <v>1.18</v>
      </c>
      <c r="F72" s="1">
        <v>1</v>
      </c>
      <c r="G72" s="1"/>
      <c r="H72" s="1"/>
      <c r="I72" s="1"/>
      <c r="J72" s="1"/>
      <c r="K72" s="1"/>
      <c r="L72" s="1">
        <f>(F72+G72+H72+I72)*$B$1+(J72+K72)*$D$1</f>
        <v>6</v>
      </c>
      <c r="M72" s="2">
        <f>CEILING(L72/D72,1)</f>
        <v>6</v>
      </c>
      <c r="N72" s="4">
        <f>M72*E72</f>
        <v>7.08</v>
      </c>
    </row>
    <row r="73" spans="1:14" s="5" customFormat="1" ht="12.75">
      <c r="A73" s="1" t="s">
        <v>183</v>
      </c>
      <c r="B73" s="1"/>
      <c r="C73" s="2" t="s">
        <v>184</v>
      </c>
      <c r="D73" s="1">
        <v>1</v>
      </c>
      <c r="E73" s="3">
        <v>1.34</v>
      </c>
      <c r="F73" s="1"/>
      <c r="G73" s="1"/>
      <c r="H73" s="1"/>
      <c r="I73" s="1"/>
      <c r="J73" s="1"/>
      <c r="K73" s="1">
        <v>1</v>
      </c>
      <c r="L73" s="1">
        <f>(F73+G73+H73+I73)*$B$1+(J73+K73)*$D$1</f>
        <v>3</v>
      </c>
      <c r="M73" s="2">
        <f>CEILING(L73/D73,1)</f>
        <v>3</v>
      </c>
      <c r="N73" s="4">
        <f>M73*E73</f>
        <v>4.0200000000000005</v>
      </c>
    </row>
    <row r="74" spans="1:14" s="5" customFormat="1" ht="13.5">
      <c r="A74" s="1" t="s">
        <v>185</v>
      </c>
      <c r="B74" s="1" t="s">
        <v>186</v>
      </c>
      <c r="C74" s="2" t="s">
        <v>187</v>
      </c>
      <c r="D74" s="1">
        <v>10</v>
      </c>
      <c r="E74" s="3">
        <v>8.53</v>
      </c>
      <c r="F74" s="1">
        <v>22</v>
      </c>
      <c r="G74" s="1"/>
      <c r="H74" s="1"/>
      <c r="I74" s="1"/>
      <c r="J74" s="1"/>
      <c r="K74" s="1"/>
      <c r="L74" s="1">
        <f>(F74+G74+H74+I74)*$B$1+(J74+K74)*$D$1</f>
        <v>132</v>
      </c>
      <c r="M74" s="2">
        <f>CEILING(L74/D74,1)</f>
        <v>14</v>
      </c>
      <c r="N74" s="4">
        <f>M74*E74</f>
        <v>119.41999999999999</v>
      </c>
    </row>
    <row r="75" spans="1:14" s="5" customFormat="1" ht="12.75">
      <c r="A75" s="1"/>
      <c r="B75" s="1"/>
      <c r="C75" s="2"/>
      <c r="D75" s="1"/>
      <c r="E75" s="3"/>
      <c r="F75" s="1"/>
      <c r="G75" s="1"/>
      <c r="H75" s="1"/>
      <c r="I75" s="1"/>
      <c r="J75" s="1"/>
      <c r="K75" s="1"/>
      <c r="L75" s="1"/>
      <c r="M75" s="2"/>
      <c r="N75" s="4"/>
    </row>
    <row r="76" spans="1:14" s="5" customFormat="1" ht="12.75">
      <c r="A76" s="1"/>
      <c r="B76" s="1"/>
      <c r="C76" s="2"/>
      <c r="D76" s="1"/>
      <c r="E76" s="3"/>
      <c r="F76" s="1"/>
      <c r="G76" s="1"/>
      <c r="H76" s="1"/>
      <c r="I76" s="1"/>
      <c r="J76" s="1"/>
      <c r="K76" s="1"/>
      <c r="L76" s="1"/>
      <c r="M76" s="2"/>
      <c r="N76" s="4"/>
    </row>
    <row r="77" spans="1:14" s="5" customFormat="1" ht="12.75">
      <c r="A77" s="1"/>
      <c r="B77" s="1"/>
      <c r="C77" s="2"/>
      <c r="D77" s="1"/>
      <c r="E77" s="3"/>
      <c r="F77" s="1"/>
      <c r="G77" s="1"/>
      <c r="H77" s="1"/>
      <c r="I77" s="1"/>
      <c r="J77" s="1"/>
      <c r="K77" s="1"/>
      <c r="L77" s="1"/>
      <c r="M77" s="2"/>
      <c r="N77" s="4"/>
    </row>
    <row r="78" spans="1:14" s="5" customFormat="1" ht="12.75">
      <c r="A78" s="1"/>
      <c r="B78" s="1"/>
      <c r="C78" s="2"/>
      <c r="D78" s="1"/>
      <c r="E78" s="3"/>
      <c r="F78" s="1"/>
      <c r="G78" s="1"/>
      <c r="H78" s="1"/>
      <c r="I78" s="1"/>
      <c r="J78" s="1"/>
      <c r="K78" s="1"/>
      <c r="L78" s="2" t="s">
        <v>188</v>
      </c>
      <c r="M78" s="2"/>
      <c r="N78" s="4">
        <f>SUM(N6:N74)</f>
        <v>842.1300000000003</v>
      </c>
    </row>
    <row r="79" spans="1:14" s="5" customFormat="1" ht="12.75">
      <c r="A79" s="1"/>
      <c r="B79" s="1"/>
      <c r="C79" s="2"/>
      <c r="D79" s="1"/>
      <c r="E79" s="3"/>
      <c r="F79" s="1"/>
      <c r="G79" s="1"/>
      <c r="H79" s="1"/>
      <c r="I79" s="1"/>
      <c r="J79" s="1"/>
      <c r="K79" s="1"/>
      <c r="L79" s="1"/>
      <c r="M79" s="2"/>
      <c r="N79" s="4"/>
    </row>
    <row r="80" spans="1:14" s="5" customFormat="1" ht="12.75">
      <c r="A80" s="1"/>
      <c r="B80" s="1"/>
      <c r="C80" s="2"/>
      <c r="D80" s="1"/>
      <c r="E80" s="3"/>
      <c r="F80" s="1"/>
      <c r="G80" s="1"/>
      <c r="H80" s="1"/>
      <c r="I80" s="1"/>
      <c r="J80" s="1"/>
      <c r="K80" s="1"/>
      <c r="L80" s="6" t="s">
        <v>189</v>
      </c>
      <c r="M80" s="6"/>
      <c r="N80" s="7">
        <f>N78*1.196</f>
        <v>1007.1874800000004</v>
      </c>
    </row>
  </sheetData>
  <mergeCells count="6">
    <mergeCell ref="A5:C5"/>
    <mergeCell ref="A19:C19"/>
    <mergeCell ref="A35:C35"/>
    <mergeCell ref="A46:C46"/>
    <mergeCell ref="L78:M78"/>
    <mergeCell ref="L80:M80"/>
  </mergeCells>
  <printOptions/>
  <pageMargins left="0.2361111111111111" right="0.19652777777777777" top="0.9840277777777777" bottom="0.9840277777777777" header="0.19652777777777777" footer="0.19652777777777777"/>
  <pageSetup fitToHeight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2005-01-26T12:55:48Z</cp:lastPrinted>
  <dcterms:created xsi:type="dcterms:W3CDTF">2005-01-26T12:39:52Z</dcterms:created>
  <dcterms:modified xsi:type="dcterms:W3CDTF">2005-01-26T12:39:52Z</dcterms:modified>
  <cp:category/>
  <cp:version/>
  <cp:contentType/>
  <cp:contentStatus/>
  <cp:revision>1</cp:revision>
</cp:coreProperties>
</file>